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7520" windowHeight="9600" tabRatio="874"/>
  </bookViews>
  <sheets>
    <sheet name="проект_приложения_1" sheetId="1" r:id="rId1"/>
  </sheets>
  <definedNames>
    <definedName name="_xlnm.Print_Area" localSheetId="0">проект_приложения_1!$A$1:$I$41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17" i="1" l="1"/>
  <c r="F17" i="1"/>
  <c r="E17" i="1"/>
  <c r="G24" i="1"/>
  <c r="F24" i="1"/>
  <c r="E24" i="1"/>
  <c r="H41" i="1" l="1"/>
  <c r="D41" i="1"/>
  <c r="D36" i="1"/>
  <c r="D30" i="1"/>
  <c r="D26" i="1"/>
  <c r="E25" i="1" l="1"/>
  <c r="E23" i="1" l="1"/>
  <c r="E26" i="1" s="1"/>
  <c r="D35" i="1"/>
  <c r="D34" i="1"/>
  <c r="D25" i="1"/>
  <c r="D24" i="1"/>
  <c r="D18" i="1"/>
  <c r="D17" i="1"/>
  <c r="D16" i="1"/>
  <c r="E16" i="1" l="1"/>
  <c r="F25" i="1" l="1"/>
  <c r="G25" i="1"/>
  <c r="E18" i="1"/>
  <c r="D28" i="1" l="1"/>
  <c r="D39" i="1" s="1"/>
  <c r="D23" i="1"/>
  <c r="D27" i="1" l="1"/>
  <c r="D38" i="1" s="1"/>
  <c r="D29" i="1"/>
  <c r="D40" i="1" s="1"/>
  <c r="F34" i="1"/>
  <c r="F36" i="1" s="1"/>
  <c r="G34" i="1"/>
  <c r="G36" i="1" s="1"/>
  <c r="E34" i="1"/>
  <c r="E36" i="1" s="1"/>
  <c r="F16" i="1" l="1"/>
  <c r="G16" i="1"/>
  <c r="F23" i="1" l="1"/>
  <c r="F26" i="1" s="1"/>
  <c r="G23" i="1"/>
  <c r="G26" i="1" s="1"/>
  <c r="H23" i="1"/>
  <c r="F28" i="1" l="1"/>
  <c r="F39" i="1" s="1"/>
  <c r="G28" i="1"/>
  <c r="G39" i="1" s="1"/>
  <c r="E28" i="1" l="1"/>
  <c r="E39" i="1" s="1"/>
  <c r="F18" i="1" l="1"/>
  <c r="G18" i="1"/>
  <c r="H35" i="1" l="1"/>
  <c r="H27" i="1"/>
  <c r="G29" i="1"/>
  <c r="G40" i="1" s="1"/>
  <c r="F29" i="1"/>
  <c r="F40" i="1" s="1"/>
  <c r="E29" i="1"/>
  <c r="E40" i="1" s="1"/>
  <c r="E27" i="1" l="1"/>
  <c r="E30" i="1" s="1"/>
  <c r="G27" i="1"/>
  <c r="F27" i="1"/>
  <c r="F30" i="1" s="1"/>
  <c r="G38" i="1" l="1"/>
  <c r="G41" i="1" s="1"/>
  <c r="G30" i="1"/>
  <c r="E38" i="1"/>
  <c r="E41" i="1" s="1"/>
  <c r="F38" i="1"/>
  <c r="F41" i="1" s="1"/>
</calcChain>
</file>

<file path=xl/sharedStrings.xml><?xml version="1.0" encoding="utf-8"?>
<sst xmlns="http://schemas.openxmlformats.org/spreadsheetml/2006/main" count="87" uniqueCount="59">
  <si>
    <t>Наименование задачи</t>
  </si>
  <si>
    <t>Наименование мероприятия</t>
  </si>
  <si>
    <t>Сроки выполнения</t>
  </si>
  <si>
    <t>Объем финансирования на период действия программы, тыс. руб.</t>
  </si>
  <si>
    <t>Наименования и реквизиты федеральных и региональных НПА, поручений Президента и Правительства РФ</t>
  </si>
  <si>
    <t xml:space="preserve">Получатели бюджетных средств </t>
  </si>
  <si>
    <t>Цель 1. Достижение результатов нового качества образования</t>
  </si>
  <si>
    <t xml:space="preserve">1.1.1. Обеспечение получения общедоступного и бесплатного дошкольного образования </t>
  </si>
  <si>
    <t>В течение года</t>
  </si>
  <si>
    <t xml:space="preserve">Федеральный закон от 29.12.2012 N 273-ФЗ,  
Закон Тюменской области от 05.07.2013 N 63, Постановление Правительства Тюменской области от 16.10.2013 N 439-п, Распоряжение Правительства ТО от 27.12.2013 №2495-рп </t>
  </si>
  <si>
    <t>1.1.2. Обеспечение получения общедоступного и бесплатного начального общего, основного общего, среднего общего образования</t>
  </si>
  <si>
    <t xml:space="preserve">Федеральный закон от 29.12.2012 N 273-ФЗ, Федеральный закон от 06.10.1999 № 184-ФЗ, 
Закон Тюменской области от 05.07.2013 N 63,
 Распоряжение Правительства ТО от 27.12.2013 №2495-рп </t>
  </si>
  <si>
    <t>из 2015 года убрали интернет детей инвалидов, питание в ФМШ и ГРК</t>
  </si>
  <si>
    <t xml:space="preserve"> </t>
  </si>
  <si>
    <t>Федеральный закон от 29.12.2012 N 273-ФЗ, Закон Тюменской области от 05.07.2013 N 63</t>
  </si>
  <si>
    <t>в 2015 году: одаренные дети, социально-значимые мероприятия, реализация здоровьесберегающих мероприятий (без центра по работе с одаренными детьми)</t>
  </si>
  <si>
    <t>Всего расходы на задачу 1.1.:</t>
  </si>
  <si>
    <t>Задача 1.2. Реализация социальных функций системы образования</t>
  </si>
  <si>
    <t xml:space="preserve">1.2.1. Социальная поддержка семей, имеющих детей дошкольного возраста </t>
  </si>
  <si>
    <t xml:space="preserve">Федеральный закон от 29.12.2012 N 273-ФЗ,  Закон Тюменской области от 05.07.2013 N 63, Постановление Правительства Тюменской области от 30.09.2013 N 422-п, Постановление Правительства Тюменской области от 28.12.2007 № 348-п </t>
  </si>
  <si>
    <t>Федеральный закон от 21.12.1996 № 159-ФЗ, Постановление Администрации Тюменской области от 20.12.2004 № 203-пк,  Закон Тюменской области от 28.12.2004 N 331</t>
  </si>
  <si>
    <t xml:space="preserve">Закон Тюменской области от 05.07.2013 N 63, Постановление Правительства Тюменской области от 30.09.2013 N 423-п, Постановление Правительства Тюменской области от 28.12.2007 № 348-п </t>
  </si>
  <si>
    <t>в 2015 году добавили питание ФМШ и ГРК</t>
  </si>
  <si>
    <t>Всего расходы на задачу 1.2.:</t>
  </si>
  <si>
    <t>Всего расходы по цели 1:</t>
  </si>
  <si>
    <t>Цель 2.  Создание и эффективное использование образовательной инфраструктуры</t>
  </si>
  <si>
    <t>Постановление Правительства РФ от 29.01.2015 № 71 "О предоставлении и распределении субсидий из федерального бюджета бюджетам субъектов Российской Федерации на модернизацию региональных систем дошкольного образования  в рамках подпрограммы "Развитие дошкольного, общего и дополнительного образования детей" государственной программы Российской Федерации "Развитие образования" на 2013-2020 годы"</t>
  </si>
  <si>
    <t xml:space="preserve">Постановление Правительства Тюменской области от 28.12.2007 № 348-п 
</t>
  </si>
  <si>
    <t>в 2015 году добавили интернет для детей инвалидов</t>
  </si>
  <si>
    <t>Всего расходы по цели 2:</t>
  </si>
  <si>
    <t>Всего по программе:</t>
  </si>
  <si>
    <t>1.1.3. 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</si>
  <si>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в том числе областной бюджет:</t>
  </si>
  <si>
    <t xml:space="preserve">
Задача 1.1. Реализация прав детей  на получение общедоступного и качественного дошкольного, общего образования  на основе модернизации образовательной практики в соответствии с федеральными государственными  образовательными стандартами
</t>
  </si>
  <si>
    <t>1.2.2. Социальная  поддержка семей,имеющих детей, в отношении компенсации родительской платы за присмотр и уход за детьми в организациях, осуществляющих образовательную деятельность по реализации образовательных программ дошкольного образования</t>
  </si>
  <si>
    <t>1.2.3. Обеспечение мероприятий по организации питания обучающихся образовательных организаций, реализующих программы общего образования</t>
  </si>
  <si>
    <t>2.2.1. Строительство (реконструкция), включая приобретение оборудования, мебели, инвентаря, учебно-наглядных пособий</t>
  </si>
  <si>
    <t xml:space="preserve">В течение года
</t>
  </si>
  <si>
    <t>Расходы  на другие вопросы в области образования</t>
  </si>
  <si>
    <t>Образовательные организации Упоровского муниципального района</t>
  </si>
  <si>
    <t>Комитет по образованию администрации Упоровского муниципального района</t>
  </si>
  <si>
    <t xml:space="preserve">План мероприятий по реализации   муниципальной программы </t>
  </si>
  <si>
    <t>Приложение №1 к муниципальной программе</t>
  </si>
  <si>
    <t>в том числе федеральный бюджет</t>
  </si>
  <si>
    <t>1.2.4.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</si>
  <si>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2025 год</t>
  </si>
  <si>
    <t>1.1.4. Обеспечение выплат ежемесячного денежного вознаграждения за выполнение функций классного руководства педагогическим работникам государственных и муниципальных общеобразовательных организаций, реализующих образовательные программы начального, общего, основного общего и среднего общего образования, в том числе адаптированные основные образовательные программы</t>
  </si>
  <si>
    <t xml:space="preserve">Задача  2.1. Развитие современной инфраструктуры системы образования  
</t>
  </si>
  <si>
    <t xml:space="preserve">2.2.3. Реализация мероприятий по обеспечению образовательного процесса, поддержание в нормативном состоянии образовательных организаций </t>
  </si>
  <si>
    <t>2026 год</t>
  </si>
  <si>
    <t>1.1.6 Выплаты ежемесячного денежного вознагражднения советникам директоров</t>
  </si>
  <si>
    <t>" Основные направления развития образования в Упоровском муниципальном районе" на 2025-2027 годы</t>
  </si>
  <si>
    <t>2024 год (оценка)</t>
  </si>
  <si>
    <t>2027 год</t>
  </si>
  <si>
    <t xml:space="preserve">                      местный бюджет</t>
  </si>
  <si>
    <t xml:space="preserve">                         местный бюджет</t>
  </si>
  <si>
    <t>в том числе местный бюджет</t>
  </si>
  <si>
    <t>в том числе местный бюджет:</t>
  </si>
  <si>
    <t>1.1.5. Реализация регионального проекта "Педагоги и наставники" в рамках реализации национального проекта "Молодежь и дети" .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</si>
</sst>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0"/>
      <color rgb="FF000000"/>
      <name val="Arial Cyr"/>
      <family val="2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trike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rgb="FFC5D9F1"/>
        <bgColor rgb="FFD9D9D9"/>
      </patternFill>
    </fill>
    <fill>
      <patternFill patternType="solid">
        <fgColor rgb="FFD9D9D9"/>
        <bgColor rgb="FFC5D9F1"/>
      </patternFill>
    </fill>
    <fill>
      <patternFill patternType="solid">
        <fgColor rgb="FFEBF1DE"/>
        <bgColor rgb="FFFFFFFF"/>
      </patternFill>
    </fill>
    <fill>
      <patternFill patternType="solid">
        <fgColor theme="0"/>
        <bgColor rgb="FFC5D9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MH44"/>
  <sheetViews>
    <sheetView tabSelected="1" zoomScale="60" zoomScaleNormal="60" zoomScaleSheetLayoutView="100" workbookViewId="0">
      <pane xSplit="3" ySplit="6" topLeftCell="D7" activePane="bottomRight" state="frozen"/>
      <selection pane="topRight" activeCell="D1" sqref="D1"/>
      <selection pane="bottomLeft" activeCell="A31" sqref="A31"/>
      <selection pane="bottomRight" activeCell="K11" sqref="K11"/>
    </sheetView>
  </sheetViews>
  <sheetFormatPr defaultRowHeight="18.75" x14ac:dyDescent="0.3"/>
  <cols>
    <col min="1" max="1" width="40.28515625" style="1"/>
    <col min="2" max="2" width="54.7109375" style="2"/>
    <col min="3" max="3" width="15.85546875" style="2"/>
    <col min="4" max="4" width="15.7109375" style="3"/>
    <col min="5" max="5" width="16.140625" style="3"/>
    <col min="6" max="6" width="16" style="3"/>
    <col min="7" max="7" width="16.28515625" style="3" bestFit="1" customWidth="1"/>
    <col min="8" max="8" width="0" style="3" hidden="1"/>
    <col min="9" max="9" width="34.140625" style="3"/>
    <col min="10" max="10" width="0" style="4" hidden="1"/>
    <col min="11" max="11" width="50" style="1"/>
    <col min="12" max="12" width="13" style="1"/>
    <col min="13" max="13" width="8.5703125" style="1"/>
    <col min="14" max="14" width="11.5703125" style="1"/>
    <col min="15" max="1022" width="8.5703125" style="1"/>
  </cols>
  <sheetData>
    <row r="1" spans="1:1022" ht="35.25" customHeight="1" x14ac:dyDescent="0.3">
      <c r="A1" s="61" t="s">
        <v>42</v>
      </c>
      <c r="B1" s="61"/>
      <c r="C1" s="61"/>
      <c r="D1" s="61"/>
      <c r="E1" s="61"/>
      <c r="F1" s="61"/>
      <c r="G1" s="61"/>
      <c r="H1" s="62"/>
      <c r="I1" s="62"/>
    </row>
    <row r="2" spans="1:1022" s="3" customFormat="1" ht="28.5" customHeight="1" x14ac:dyDescent="0.2">
      <c r="B2" s="65" t="s">
        <v>41</v>
      </c>
      <c r="C2" s="65"/>
      <c r="D2" s="65"/>
      <c r="E2" s="65"/>
      <c r="F2" s="65"/>
      <c r="G2" s="65"/>
      <c r="H2" s="65"/>
      <c r="I2" s="65"/>
    </row>
    <row r="3" spans="1:1022" s="3" customFormat="1" ht="17.25" customHeight="1" x14ac:dyDescent="0.2">
      <c r="B3" s="65" t="s">
        <v>51</v>
      </c>
      <c r="C3" s="65"/>
      <c r="D3" s="65"/>
      <c r="E3" s="65"/>
      <c r="F3" s="65"/>
      <c r="G3" s="65"/>
      <c r="H3" s="65"/>
      <c r="I3" s="65"/>
    </row>
    <row r="4" spans="1:1022" s="3" customFormat="1" ht="14.25" customHeight="1" x14ac:dyDescent="0.2">
      <c r="B4" s="66"/>
      <c r="C4" s="66"/>
      <c r="D4" s="66"/>
      <c r="E4" s="66"/>
      <c r="F4" s="66"/>
      <c r="G4" s="66"/>
      <c r="H4" s="66"/>
      <c r="I4" s="66"/>
    </row>
    <row r="5" spans="1:1022" s="5" customFormat="1" ht="38.25" customHeight="1" x14ac:dyDescent="0.2">
      <c r="A5" s="58" t="s">
        <v>0</v>
      </c>
      <c r="B5" s="58" t="s">
        <v>1</v>
      </c>
      <c r="C5" s="58" t="s">
        <v>2</v>
      </c>
      <c r="D5" s="58" t="s">
        <v>3</v>
      </c>
      <c r="E5" s="58"/>
      <c r="F5" s="58"/>
      <c r="G5" s="58"/>
      <c r="H5" s="58" t="s">
        <v>4</v>
      </c>
      <c r="I5" s="58" t="s">
        <v>5</v>
      </c>
    </row>
    <row r="6" spans="1:1022" s="5" customFormat="1" ht="39" customHeight="1" x14ac:dyDescent="0.2">
      <c r="A6" s="58"/>
      <c r="B6" s="58"/>
      <c r="C6" s="58"/>
      <c r="D6" s="14" t="s">
        <v>52</v>
      </c>
      <c r="E6" s="15" t="s">
        <v>45</v>
      </c>
      <c r="F6" s="15" t="s">
        <v>49</v>
      </c>
      <c r="G6" s="15" t="s">
        <v>53</v>
      </c>
      <c r="H6" s="58"/>
      <c r="I6" s="58"/>
    </row>
    <row r="7" spans="1:1022" x14ac:dyDescent="0.3">
      <c r="A7" s="16">
        <v>1</v>
      </c>
      <c r="B7" s="14">
        <v>2</v>
      </c>
      <c r="C7" s="14">
        <v>3</v>
      </c>
      <c r="D7" s="15">
        <v>4</v>
      </c>
      <c r="E7" s="14">
        <v>5</v>
      </c>
      <c r="F7" s="14">
        <v>6</v>
      </c>
      <c r="G7" s="14">
        <v>7</v>
      </c>
      <c r="H7" s="14">
        <v>3</v>
      </c>
      <c r="I7" s="14">
        <v>8</v>
      </c>
    </row>
    <row r="8" spans="1:1022" ht="22.5" customHeight="1" x14ac:dyDescent="0.3">
      <c r="A8" s="63" t="s">
        <v>6</v>
      </c>
      <c r="B8" s="63"/>
      <c r="C8" s="63"/>
      <c r="D8" s="63"/>
      <c r="E8" s="63"/>
      <c r="F8" s="63"/>
      <c r="G8" s="63"/>
      <c r="H8" s="63"/>
      <c r="I8" s="63"/>
    </row>
    <row r="9" spans="1:1022" ht="57" customHeight="1" x14ac:dyDescent="0.3">
      <c r="A9" s="58" t="s">
        <v>33</v>
      </c>
      <c r="B9" s="17" t="s">
        <v>7</v>
      </c>
      <c r="C9" s="14" t="s">
        <v>8</v>
      </c>
      <c r="D9" s="18">
        <v>64260</v>
      </c>
      <c r="E9" s="18">
        <v>63469</v>
      </c>
      <c r="F9" s="18">
        <v>62167</v>
      </c>
      <c r="G9" s="18">
        <v>60350</v>
      </c>
      <c r="H9" s="19" t="s">
        <v>9</v>
      </c>
      <c r="I9" s="20" t="s">
        <v>39</v>
      </c>
    </row>
    <row r="10" spans="1:1022" ht="73.5" customHeight="1" x14ac:dyDescent="0.3">
      <c r="A10" s="58"/>
      <c r="B10" s="17" t="s">
        <v>10</v>
      </c>
      <c r="C10" s="14" t="s">
        <v>8</v>
      </c>
      <c r="D10" s="18">
        <v>242398</v>
      </c>
      <c r="E10" s="18">
        <v>250932</v>
      </c>
      <c r="F10" s="18">
        <v>248694</v>
      </c>
      <c r="G10" s="18">
        <v>244585</v>
      </c>
      <c r="H10" s="19" t="s">
        <v>11</v>
      </c>
      <c r="I10" s="20" t="s">
        <v>39</v>
      </c>
      <c r="J10" s="4" t="s">
        <v>12</v>
      </c>
      <c r="K10" s="1" t="s">
        <v>13</v>
      </c>
    </row>
    <row r="11" spans="1:1022" ht="117.75" customHeight="1" x14ac:dyDescent="0.3">
      <c r="A11" s="58"/>
      <c r="B11" s="17" t="s">
        <v>31</v>
      </c>
      <c r="C11" s="14" t="s">
        <v>8</v>
      </c>
      <c r="D11" s="18">
        <v>1989</v>
      </c>
      <c r="E11" s="18">
        <v>2186</v>
      </c>
      <c r="F11" s="18">
        <v>2205</v>
      </c>
      <c r="G11" s="18">
        <v>2285</v>
      </c>
      <c r="H11" s="21" t="s">
        <v>14</v>
      </c>
      <c r="I11" s="20" t="s">
        <v>40</v>
      </c>
    </row>
    <row r="12" spans="1:1022" ht="81.75" hidden="1" customHeight="1" x14ac:dyDescent="0.3">
      <c r="A12" s="58"/>
      <c r="B12" s="17"/>
      <c r="C12" s="14"/>
      <c r="D12" s="22"/>
      <c r="E12" s="22"/>
      <c r="F12" s="22"/>
      <c r="G12" s="23"/>
      <c r="H12" s="19"/>
      <c r="I12" s="20"/>
      <c r="J12" s="4" t="s">
        <v>15</v>
      </c>
      <c r="K12" s="6"/>
    </row>
    <row r="13" spans="1:1022" ht="201.75" customHeight="1" x14ac:dyDescent="0.3">
      <c r="A13" s="58"/>
      <c r="B13" s="17" t="s">
        <v>46</v>
      </c>
      <c r="C13" s="14" t="s">
        <v>8</v>
      </c>
      <c r="D13" s="22">
        <v>25528.97</v>
      </c>
      <c r="E13" s="22"/>
      <c r="F13" s="22"/>
      <c r="G13" s="23"/>
      <c r="H13" s="19"/>
      <c r="I13" s="20" t="s">
        <v>39</v>
      </c>
      <c r="J13" s="7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</row>
    <row r="14" spans="1:1022" ht="147" customHeight="1" x14ac:dyDescent="0.3">
      <c r="A14" s="59"/>
      <c r="B14" s="17" t="s">
        <v>58</v>
      </c>
      <c r="C14" s="14" t="s">
        <v>8</v>
      </c>
      <c r="D14" s="24">
        <v>1919.2760000000001</v>
      </c>
      <c r="E14" s="24">
        <v>1939.5170000000001</v>
      </c>
      <c r="F14" s="24">
        <v>1939.5170000000001</v>
      </c>
      <c r="G14" s="25">
        <v>1939.5170000000001</v>
      </c>
      <c r="H14" s="19"/>
      <c r="I14" s="20" t="s">
        <v>39</v>
      </c>
      <c r="J14" s="7"/>
      <c r="K14" s="9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</row>
    <row r="15" spans="1:1022" ht="147" customHeight="1" x14ac:dyDescent="0.3">
      <c r="A15" s="26"/>
      <c r="B15" s="17" t="s">
        <v>50</v>
      </c>
      <c r="C15" s="14" t="s">
        <v>8</v>
      </c>
      <c r="D15" s="24">
        <v>149.72999999999999</v>
      </c>
      <c r="E15" s="24"/>
      <c r="F15" s="24"/>
      <c r="G15" s="25"/>
      <c r="H15" s="19"/>
      <c r="I15" s="20" t="s">
        <v>39</v>
      </c>
      <c r="J15" s="7"/>
      <c r="K15" s="9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</row>
    <row r="16" spans="1:1022" x14ac:dyDescent="0.3">
      <c r="A16" s="27" t="s">
        <v>16</v>
      </c>
      <c r="B16" s="27"/>
      <c r="C16" s="27"/>
      <c r="D16" s="28">
        <f>D9+D10+D11+D12+D14+D13+D15</f>
        <v>336244.97600000002</v>
      </c>
      <c r="E16" s="28">
        <f>E9+E10+E11+E12+E14+E13+E15</f>
        <v>318526.51699999999</v>
      </c>
      <c r="F16" s="28">
        <f t="shared" ref="F16:G16" si="0">F9+F10+F11+F12+F14+F13</f>
        <v>315005.51699999999</v>
      </c>
      <c r="G16" s="28">
        <f t="shared" si="0"/>
        <v>309159.51699999999</v>
      </c>
      <c r="H16" s="29"/>
      <c r="I16" s="30"/>
    </row>
    <row r="17" spans="1:1022" ht="24.75" customHeight="1" x14ac:dyDescent="0.3">
      <c r="A17" s="31" t="s">
        <v>43</v>
      </c>
      <c r="B17" s="27"/>
      <c r="C17" s="27"/>
      <c r="D17" s="28">
        <f>D14+D13-1+D15</f>
        <v>27596.976000000002</v>
      </c>
      <c r="E17" s="28">
        <f>E14+E13-0.969+E15</f>
        <v>1938.548</v>
      </c>
      <c r="F17" s="28">
        <f>F14+F13-0.969</f>
        <v>1938.548</v>
      </c>
      <c r="G17" s="28">
        <f>G14+G13-0.969</f>
        <v>1938.548</v>
      </c>
      <c r="H17" s="29"/>
      <c r="I17" s="30"/>
      <c r="J17" s="7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</row>
    <row r="18" spans="1:1022" ht="17.25" customHeight="1" x14ac:dyDescent="0.3">
      <c r="A18" s="32" t="s">
        <v>32</v>
      </c>
      <c r="B18" s="33"/>
      <c r="C18" s="33"/>
      <c r="D18" s="28">
        <f>D9+D10+D11</f>
        <v>308647</v>
      </c>
      <c r="E18" s="28">
        <f>E9+E10+E11</f>
        <v>316587</v>
      </c>
      <c r="F18" s="28">
        <f>F9+F10+F11</f>
        <v>313066</v>
      </c>
      <c r="G18" s="28">
        <f>G9+G10+G11</f>
        <v>307220</v>
      </c>
      <c r="H18" s="30">
        <v>1056</v>
      </c>
      <c r="I18" s="29"/>
    </row>
    <row r="19" spans="1:1022" s="8" customFormat="1" ht="81.75" customHeight="1" x14ac:dyDescent="0.3">
      <c r="A19" s="60" t="s">
        <v>17</v>
      </c>
      <c r="B19" s="17" t="s">
        <v>18</v>
      </c>
      <c r="C19" s="14" t="s">
        <v>8</v>
      </c>
      <c r="D19" s="18">
        <v>43268.2</v>
      </c>
      <c r="E19" s="18">
        <v>43902</v>
      </c>
      <c r="F19" s="18">
        <v>43337</v>
      </c>
      <c r="G19" s="18">
        <v>43700</v>
      </c>
      <c r="H19" s="19" t="s">
        <v>19</v>
      </c>
      <c r="I19" s="20" t="s">
        <v>39</v>
      </c>
      <c r="J19" s="7"/>
    </row>
    <row r="20" spans="1:1022" s="8" customFormat="1" ht="129.75" customHeight="1" x14ac:dyDescent="0.3">
      <c r="A20" s="60"/>
      <c r="B20" s="17" t="s">
        <v>34</v>
      </c>
      <c r="C20" s="14" t="s">
        <v>8</v>
      </c>
      <c r="D20" s="18">
        <v>8910</v>
      </c>
      <c r="E20" s="18">
        <v>8642</v>
      </c>
      <c r="F20" s="18">
        <v>8362</v>
      </c>
      <c r="G20" s="18">
        <v>8460</v>
      </c>
      <c r="H20" s="19" t="s">
        <v>20</v>
      </c>
      <c r="I20" s="20" t="s">
        <v>39</v>
      </c>
      <c r="J20" s="7"/>
    </row>
    <row r="21" spans="1:1022" s="8" customFormat="1" ht="84.75" customHeight="1" x14ac:dyDescent="0.3">
      <c r="A21" s="60"/>
      <c r="B21" s="34" t="s">
        <v>35</v>
      </c>
      <c r="C21" s="14" t="s">
        <v>8</v>
      </c>
      <c r="D21" s="23">
        <v>28739.3</v>
      </c>
      <c r="E21" s="23">
        <v>30770</v>
      </c>
      <c r="F21" s="23">
        <v>30263</v>
      </c>
      <c r="G21" s="23">
        <v>29817</v>
      </c>
      <c r="H21" s="19" t="s">
        <v>21</v>
      </c>
      <c r="I21" s="20" t="s">
        <v>39</v>
      </c>
      <c r="J21" s="7" t="s">
        <v>22</v>
      </c>
    </row>
    <row r="22" spans="1:1022" s="8" customFormat="1" ht="97.5" customHeight="1" x14ac:dyDescent="0.3">
      <c r="A22" s="59"/>
      <c r="B22" s="34" t="s">
        <v>44</v>
      </c>
      <c r="C22" s="14" t="s">
        <v>8</v>
      </c>
      <c r="D22" s="25">
        <v>19632.816999999999</v>
      </c>
      <c r="E22" s="25">
        <v>18330.002</v>
      </c>
      <c r="F22" s="25">
        <v>17424.244999999999</v>
      </c>
      <c r="G22" s="25">
        <v>16030.067999999999</v>
      </c>
      <c r="H22" s="19"/>
      <c r="I22" s="20" t="s">
        <v>39</v>
      </c>
      <c r="J22" s="7"/>
    </row>
    <row r="23" spans="1:1022" s="8" customFormat="1" x14ac:dyDescent="0.3">
      <c r="A23" s="27" t="s">
        <v>23</v>
      </c>
      <c r="B23" s="27"/>
      <c r="C23" s="27"/>
      <c r="D23" s="28">
        <f>D19+D20+D21+D22</f>
        <v>100550.317</v>
      </c>
      <c r="E23" s="28">
        <f>E19+E20+E21+E22</f>
        <v>101644.00200000001</v>
      </c>
      <c r="F23" s="28">
        <f t="shared" ref="F23:H23" si="1">F19+F20+F21+F22</f>
        <v>99386.244999999995</v>
      </c>
      <c r="G23" s="28">
        <f t="shared" si="1"/>
        <v>98007.067999999999</v>
      </c>
      <c r="H23" s="30" t="e">
        <f t="shared" si="1"/>
        <v>#VALUE!</v>
      </c>
      <c r="I23" s="35"/>
      <c r="J23" s="7"/>
    </row>
    <row r="24" spans="1:1022" s="8" customFormat="1" ht="37.5" x14ac:dyDescent="0.3">
      <c r="A24" s="31" t="s">
        <v>43</v>
      </c>
      <c r="B24" s="27"/>
      <c r="C24" s="27"/>
      <c r="D24" s="28">
        <f>D22-10</f>
        <v>19622.816999999999</v>
      </c>
      <c r="E24" s="28">
        <f>E22-9.165</f>
        <v>18320.837</v>
      </c>
      <c r="F24" s="28">
        <f>F22-8.712</f>
        <v>17415.532999999999</v>
      </c>
      <c r="G24" s="28">
        <f>G22-8.015</f>
        <v>16022.053</v>
      </c>
      <c r="H24" s="30"/>
      <c r="I24" s="35"/>
      <c r="J24" s="7"/>
    </row>
    <row r="25" spans="1:1022" ht="36" customHeight="1" x14ac:dyDescent="0.3">
      <c r="A25" s="32" t="s">
        <v>32</v>
      </c>
      <c r="B25" s="27"/>
      <c r="C25" s="27"/>
      <c r="D25" s="28">
        <f>D20+2058.2+3291.3</f>
        <v>14259.5</v>
      </c>
      <c r="E25" s="28">
        <f>E20</f>
        <v>8642</v>
      </c>
      <c r="F25" s="28">
        <f t="shared" ref="F25:G25" si="2">F20</f>
        <v>8362</v>
      </c>
      <c r="G25" s="28">
        <f t="shared" si="2"/>
        <v>8460</v>
      </c>
      <c r="H25" s="29"/>
      <c r="I25" s="29"/>
    </row>
    <row r="26" spans="1:1022" ht="36" customHeight="1" x14ac:dyDescent="0.3">
      <c r="A26" s="32" t="s">
        <v>54</v>
      </c>
      <c r="B26" s="27"/>
      <c r="C26" s="27"/>
      <c r="D26" s="28">
        <f>D23-D24-D25</f>
        <v>66668</v>
      </c>
      <c r="E26" s="28">
        <f t="shared" ref="E26:G26" si="3">E23-E24-E25</f>
        <v>74681.165000000008</v>
      </c>
      <c r="F26" s="28">
        <f t="shared" si="3"/>
        <v>73608.712</v>
      </c>
      <c r="G26" s="28">
        <f t="shared" si="3"/>
        <v>73525.014999999999</v>
      </c>
      <c r="H26" s="29"/>
      <c r="I26" s="29"/>
      <c r="J26" s="7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</row>
    <row r="27" spans="1:1022" x14ac:dyDescent="0.3">
      <c r="A27" s="36" t="s">
        <v>24</v>
      </c>
      <c r="B27" s="37"/>
      <c r="C27" s="37"/>
      <c r="D27" s="13">
        <f>D23+D16</f>
        <v>436795.29300000001</v>
      </c>
      <c r="E27" s="13">
        <f>E23+E16</f>
        <v>420170.51899999997</v>
      </c>
      <c r="F27" s="13">
        <f>F23+F16</f>
        <v>414391.76199999999</v>
      </c>
      <c r="G27" s="13">
        <f>G23+G16</f>
        <v>407166.58499999996</v>
      </c>
      <c r="H27" s="38" t="e">
        <f>H23+H16</f>
        <v>#VALUE!</v>
      </c>
      <c r="I27" s="39"/>
    </row>
    <row r="28" spans="1:1022" ht="37.5" x14ac:dyDescent="0.3">
      <c r="A28" s="40" t="s">
        <v>43</v>
      </c>
      <c r="B28" s="37"/>
      <c r="C28" s="37"/>
      <c r="D28" s="41">
        <f>D24+D17</f>
        <v>47219.793000000005</v>
      </c>
      <c r="E28" s="41">
        <f>E24+E17</f>
        <v>20259.384999999998</v>
      </c>
      <c r="F28" s="13">
        <f t="shared" ref="F28:G28" si="4">F24+F17</f>
        <v>19354.080999999998</v>
      </c>
      <c r="G28" s="13">
        <f t="shared" si="4"/>
        <v>17960.600999999999</v>
      </c>
      <c r="H28" s="38"/>
      <c r="I28" s="39"/>
      <c r="J28" s="7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</row>
    <row r="29" spans="1:1022" ht="17.25" customHeight="1" x14ac:dyDescent="0.3">
      <c r="A29" s="42" t="s">
        <v>32</v>
      </c>
      <c r="B29" s="37"/>
      <c r="C29" s="37"/>
      <c r="D29" s="13">
        <f>D25+D18</f>
        <v>322906.5</v>
      </c>
      <c r="E29" s="13">
        <f>E25+E18</f>
        <v>325229</v>
      </c>
      <c r="F29" s="13">
        <f>F25+F18</f>
        <v>321428</v>
      </c>
      <c r="G29" s="13">
        <f>G25+G18</f>
        <v>315680</v>
      </c>
      <c r="H29" s="39"/>
      <c r="I29" s="39"/>
    </row>
    <row r="30" spans="1:1022" ht="17.25" customHeight="1" x14ac:dyDescent="0.3">
      <c r="A30" s="42" t="s">
        <v>55</v>
      </c>
      <c r="B30" s="37"/>
      <c r="C30" s="37"/>
      <c r="D30" s="13">
        <f>D27-D28-D29</f>
        <v>66669</v>
      </c>
      <c r="E30" s="13">
        <f t="shared" ref="E30:G30" si="5">E27-E28-E29</f>
        <v>74682.133999999962</v>
      </c>
      <c r="F30" s="13">
        <f t="shared" si="5"/>
        <v>73609.680999999982</v>
      </c>
      <c r="G30" s="13">
        <f t="shared" si="5"/>
        <v>73525.983999999939</v>
      </c>
      <c r="H30" s="39"/>
      <c r="I30" s="39"/>
      <c r="J30" s="7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</row>
    <row r="31" spans="1:1022" ht="22.5" customHeight="1" x14ac:dyDescent="0.3">
      <c r="A31" s="64" t="s">
        <v>25</v>
      </c>
      <c r="B31" s="64"/>
      <c r="C31" s="64"/>
      <c r="D31" s="64"/>
      <c r="E31" s="64"/>
      <c r="F31" s="64"/>
      <c r="G31" s="64"/>
      <c r="H31" s="64"/>
      <c r="I31" s="64"/>
    </row>
    <row r="32" spans="1:1022" ht="69.75" customHeight="1" x14ac:dyDescent="0.3">
      <c r="A32" s="58" t="s">
        <v>47</v>
      </c>
      <c r="B32" s="17" t="s">
        <v>36</v>
      </c>
      <c r="C32" s="14" t="s">
        <v>8</v>
      </c>
      <c r="D32" s="18"/>
      <c r="E32" s="18"/>
      <c r="F32" s="18"/>
      <c r="G32" s="18"/>
      <c r="H32" s="43" t="s">
        <v>26</v>
      </c>
      <c r="I32" s="20" t="s">
        <v>40</v>
      </c>
      <c r="N32" s="10"/>
    </row>
    <row r="33" spans="1:1022" ht="99.75" customHeight="1" x14ac:dyDescent="0.3">
      <c r="A33" s="58"/>
      <c r="B33" s="44" t="s">
        <v>48</v>
      </c>
      <c r="C33" s="14" t="s">
        <v>37</v>
      </c>
      <c r="D33" s="22">
        <v>177713.6</v>
      </c>
      <c r="E33" s="24">
        <v>177612.86600000001</v>
      </c>
      <c r="F33" s="24">
        <v>182373.31899999999</v>
      </c>
      <c r="G33" s="25">
        <v>187700.016</v>
      </c>
      <c r="H33" s="19" t="s">
        <v>27</v>
      </c>
      <c r="I33" s="20" t="s">
        <v>39</v>
      </c>
      <c r="J33" s="4" t="s">
        <v>28</v>
      </c>
      <c r="K33" s="4"/>
    </row>
    <row r="34" spans="1:1022" x14ac:dyDescent="0.3">
      <c r="A34" s="36" t="s">
        <v>29</v>
      </c>
      <c r="B34" s="45"/>
      <c r="C34" s="45"/>
      <c r="D34" s="13">
        <f>D32+D33</f>
        <v>177713.6</v>
      </c>
      <c r="E34" s="13">
        <f>E32+E33</f>
        <v>177612.86600000001</v>
      </c>
      <c r="F34" s="13">
        <f t="shared" ref="F34:G34" si="6">F32+F33</f>
        <v>182373.31899999999</v>
      </c>
      <c r="G34" s="13">
        <f t="shared" si="6"/>
        <v>187700.016</v>
      </c>
      <c r="H34" s="39"/>
      <c r="I34" s="38"/>
    </row>
    <row r="35" spans="1:1022" ht="18" customHeight="1" x14ac:dyDescent="0.3">
      <c r="A35" s="42" t="s">
        <v>32</v>
      </c>
      <c r="B35" s="45"/>
      <c r="C35" s="45"/>
      <c r="D35" s="13">
        <f>2580.4+998.4</f>
        <v>3578.8</v>
      </c>
      <c r="E35" s="46"/>
      <c r="F35" s="38"/>
      <c r="G35" s="38"/>
      <c r="H35" s="38" t="e">
        <f>#REF!+#REF!</f>
        <v>#REF!</v>
      </c>
      <c r="I35" s="38"/>
    </row>
    <row r="36" spans="1:1022" ht="18" customHeight="1" x14ac:dyDescent="0.3">
      <c r="A36" s="42" t="s">
        <v>56</v>
      </c>
      <c r="B36" s="45"/>
      <c r="C36" s="45"/>
      <c r="D36" s="13">
        <f>D34-D35</f>
        <v>174134.80000000002</v>
      </c>
      <c r="E36" s="13">
        <f t="shared" ref="E36:G36" si="7">E34-E35</f>
        <v>177612.86600000001</v>
      </c>
      <c r="F36" s="13">
        <f t="shared" si="7"/>
        <v>182373.31899999999</v>
      </c>
      <c r="G36" s="13">
        <f t="shared" si="7"/>
        <v>187700.016</v>
      </c>
      <c r="H36" s="38"/>
      <c r="I36" s="38"/>
      <c r="J36" s="7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</row>
    <row r="37" spans="1:1022" ht="49.5" x14ac:dyDescent="0.3">
      <c r="A37" s="47"/>
      <c r="B37" s="48" t="s">
        <v>38</v>
      </c>
      <c r="C37" s="49"/>
      <c r="D37" s="50">
        <v>12634</v>
      </c>
      <c r="E37" s="50">
        <v>14201</v>
      </c>
      <c r="F37" s="50">
        <v>14305</v>
      </c>
      <c r="G37" s="50">
        <v>14747</v>
      </c>
      <c r="H37" s="51"/>
      <c r="I37" s="20" t="s">
        <v>40</v>
      </c>
      <c r="K37" s="10"/>
    </row>
    <row r="38" spans="1:1022" x14ac:dyDescent="0.3">
      <c r="A38" s="52" t="s">
        <v>30</v>
      </c>
      <c r="B38" s="53"/>
      <c r="C38" s="53"/>
      <c r="D38" s="54">
        <f>D34+D27+D37</f>
        <v>627142.89300000004</v>
      </c>
      <c r="E38" s="54">
        <f>E34+E27+E37</f>
        <v>611984.38500000001</v>
      </c>
      <c r="F38" s="54">
        <f>F34+F27+F37</f>
        <v>611070.08100000001</v>
      </c>
      <c r="G38" s="54">
        <f>G34+G27+G37</f>
        <v>609613.60100000002</v>
      </c>
      <c r="H38" s="55"/>
      <c r="I38" s="56"/>
    </row>
    <row r="39" spans="1:1022" ht="28.5" customHeight="1" x14ac:dyDescent="0.3">
      <c r="A39" s="40" t="s">
        <v>43</v>
      </c>
      <c r="B39" s="53"/>
      <c r="C39" s="53"/>
      <c r="D39" s="54">
        <f>D28</f>
        <v>47219.793000000005</v>
      </c>
      <c r="E39" s="54">
        <f t="shared" ref="E39:G39" si="8">E28</f>
        <v>20259.384999999998</v>
      </c>
      <c r="F39" s="54">
        <f t="shared" si="8"/>
        <v>19354.080999999998</v>
      </c>
      <c r="G39" s="54">
        <f t="shared" si="8"/>
        <v>17960.600999999999</v>
      </c>
      <c r="H39" s="55"/>
      <c r="I39" s="56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</row>
    <row r="40" spans="1:1022" ht="18" customHeight="1" x14ac:dyDescent="0.3">
      <c r="A40" s="57" t="s">
        <v>32</v>
      </c>
      <c r="B40" s="53"/>
      <c r="C40" s="53"/>
      <c r="D40" s="54">
        <f>D29+D35</f>
        <v>326485.3</v>
      </c>
      <c r="E40" s="54">
        <f t="shared" ref="E40:G40" si="9">E29+E35</f>
        <v>325229</v>
      </c>
      <c r="F40" s="54">
        <f t="shared" si="9"/>
        <v>321428</v>
      </c>
      <c r="G40" s="54">
        <f t="shared" si="9"/>
        <v>315680</v>
      </c>
      <c r="H40" s="55"/>
      <c r="I40" s="56"/>
    </row>
    <row r="41" spans="1:1022" x14ac:dyDescent="0.3">
      <c r="A41" s="57" t="s">
        <v>57</v>
      </c>
      <c r="B41" s="53"/>
      <c r="C41" s="53"/>
      <c r="D41" s="13">
        <f>D38-D39-D40</f>
        <v>253437.8000000001</v>
      </c>
      <c r="E41" s="13">
        <f t="shared" ref="E41:H41" si="10">E38-E39-E40</f>
        <v>266496</v>
      </c>
      <c r="F41" s="13">
        <f t="shared" si="10"/>
        <v>270288</v>
      </c>
      <c r="G41" s="13">
        <f t="shared" si="10"/>
        <v>275973</v>
      </c>
      <c r="H41" s="12">
        <f t="shared" si="10"/>
        <v>0</v>
      </c>
      <c r="I41" s="12"/>
    </row>
    <row r="42" spans="1:1022" x14ac:dyDescent="0.3">
      <c r="E42" s="11"/>
      <c r="G42" s="11"/>
    </row>
    <row r="44" spans="1:1022" x14ac:dyDescent="0.3">
      <c r="F44" s="11"/>
      <c r="G44" s="11"/>
    </row>
  </sheetData>
  <mergeCells count="15">
    <mergeCell ref="A9:A14"/>
    <mergeCell ref="A19:A22"/>
    <mergeCell ref="A32:A33"/>
    <mergeCell ref="A1:I1"/>
    <mergeCell ref="A8:I8"/>
    <mergeCell ref="A31:I31"/>
    <mergeCell ref="B2:I2"/>
    <mergeCell ref="B3:I3"/>
    <mergeCell ref="B4:I4"/>
    <mergeCell ref="A5:A6"/>
    <mergeCell ref="B5:B6"/>
    <mergeCell ref="C5:C6"/>
    <mergeCell ref="D5:G5"/>
    <mergeCell ref="H5:H6"/>
    <mergeCell ref="I5:I6"/>
  </mergeCells>
  <pageMargins left="0.23622047244094491" right="0.23622047244094491" top="0.39370078740157483" bottom="0.39370078740157483" header="0.15748031496062992" footer="0"/>
  <pageSetup paperSize="9" scale="65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проект_приложения_1</vt:lpstr>
      <vt:lpstr>проект_приложения_1!Область_печати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Пользователь Windows</cp:lastModifiedBy>
  <cp:revision>56</cp:revision>
  <cp:lastPrinted>2024-11-26T05:09:22Z</cp:lastPrinted>
  <dcterms:created xsi:type="dcterms:W3CDTF">2008-03-17T12:39:17Z</dcterms:created>
  <dcterms:modified xsi:type="dcterms:W3CDTF">2024-11-26T05:10:16Z</dcterms:modified>
  <dc:language>ru-RU</dc:language>
</cp:coreProperties>
</file>